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test29.03-03.04" sheetId="1" r:id="rId1"/>
  </sheets>
  <calcPr calcId="145621"/>
</workbook>
</file>

<file path=xl/calcChain.xml><?xml version="1.0" encoding="utf-8"?>
<calcChain xmlns="http://schemas.openxmlformats.org/spreadsheetml/2006/main">
  <c r="H12" i="1" l="1"/>
  <c r="J12" i="1" s="1"/>
  <c r="B13" i="1" l="1"/>
  <c r="B14" i="1" s="1"/>
  <c r="B15" i="1" s="1"/>
  <c r="B16" i="1" s="1"/>
  <c r="H16" i="1" l="1"/>
  <c r="J16" i="1" s="1"/>
  <c r="H15" i="1"/>
  <c r="J15" i="1" s="1"/>
  <c r="H14" i="1"/>
  <c r="J14" i="1" s="1"/>
  <c r="L13" i="1"/>
  <c r="H13" i="1"/>
  <c r="J13" i="1" s="1"/>
  <c r="C13" i="1"/>
  <c r="C14" i="1" s="1"/>
  <c r="C15" i="1" s="1"/>
  <c r="C16" i="1" s="1"/>
  <c r="A13" i="1"/>
  <c r="A14" i="1" s="1"/>
  <c r="A15" i="1" s="1"/>
  <c r="A16" i="1" s="1"/>
  <c r="N12" i="1"/>
  <c r="P12" i="1" l="1"/>
  <c r="O12" i="1"/>
  <c r="M12" i="1" s="1"/>
  <c r="N13" i="1"/>
  <c r="L14" i="1"/>
  <c r="O13" i="1" l="1"/>
  <c r="M13" i="1" s="1"/>
  <c r="P13" i="1" s="1"/>
  <c r="N14" i="1"/>
  <c r="O14" i="1" s="1"/>
  <c r="L15" i="1"/>
  <c r="M14" i="1" l="1"/>
  <c r="P14" i="1" s="1"/>
  <c r="N15" i="1"/>
  <c r="O15" i="1" s="1"/>
  <c r="M15" i="1" s="1"/>
  <c r="P15" i="1" s="1"/>
  <c r="L16" i="1"/>
  <c r="N16" i="1" s="1"/>
  <c r="O16" i="1" l="1"/>
  <c r="M16" i="1" s="1"/>
  <c r="M17" i="1" s="1"/>
  <c r="P16" i="1" l="1"/>
</calcChain>
</file>

<file path=xl/comments1.xml><?xml version="1.0" encoding="utf-8"?>
<comments xmlns="http://schemas.openxmlformats.org/spreadsheetml/2006/main">
  <authors>
    <author>Шульга Анна Юрьевна</author>
  </authors>
  <commentList>
    <comment ref="M16" authorId="0">
      <text>
        <r>
          <rPr>
            <sz val="9"/>
            <color indexed="81"/>
            <rFont val="Tahoma"/>
            <family val="2"/>
            <charset val="204"/>
          </rPr>
          <t>Стоимость обратного выкупа в отчете MS118, выдаваемом после утренней переоценки начиная с операционного дня, предшествующего дате расчета второй части является окончательной (т.к. в этот день все показатели, участвующие  в расчете RUONmDS за все дни сделки, уже известны) и далее не изменяется</t>
        </r>
      </text>
    </comment>
  </commentList>
</comments>
</file>

<file path=xl/sharedStrings.xml><?xml version="1.0" encoding="utf-8"?>
<sst xmlns="http://schemas.openxmlformats.org/spreadsheetml/2006/main" count="24" uniqueCount="24">
  <si>
    <t>Дата валютирования  первой ноги РЕПО по плавающей ставке с Федеральным казначейством</t>
  </si>
  <si>
    <t>Дата валютирования  второй ноги РЕПО по плавающей ставке с Федеральным казначейством</t>
  </si>
  <si>
    <t>дата сделки</t>
  </si>
  <si>
    <t>№
п/п</t>
  </si>
  <si>
    <t>Процентная ставка </t>
  </si>
  <si>
    <r>
      <t>Фактическое число дней в году, на которы</t>
    </r>
    <r>
      <rPr>
        <sz val="14"/>
        <rFont val="Times New Roman"/>
        <family val="1"/>
        <charset val="204"/>
      </rPr>
      <t>е</t>
    </r>
    <r>
      <rPr>
        <sz val="14"/>
        <color indexed="8"/>
        <rFont val="Times New Roman"/>
        <family val="1"/>
        <charset val="204"/>
      </rPr>
      <t xml:space="preserve"> приходится дата начисления процентов</t>
    </r>
  </si>
  <si>
    <t>Сумма РЕПО,
руб</t>
  </si>
  <si>
    <t>Сумма начисленных процентов по РЕПО,
руб</t>
  </si>
  <si>
    <t>Справочно:</t>
  </si>
  <si>
    <t>Базовая</t>
  </si>
  <si>
    <t>спред,
%</t>
  </si>
  <si>
    <t>Неокругленная сумма процентов  за день, руб.</t>
  </si>
  <si>
    <t>Некругленная сумма процентов  нарастающим итогом</t>
  </si>
  <si>
    <t>Округленная сумма процентов за день, руб.</t>
  </si>
  <si>
    <t>Дисконт</t>
  </si>
  <si>
    <t>ключевая ставка Банка России, %</t>
  </si>
  <si>
    <t>норматив обязательных резервов, %</t>
  </si>
  <si>
    <t>Расчет процентов по договору РЕПО по плавающей ставке с Федеральным казначейством (RUONmDS)</t>
  </si>
  <si>
    <t>Дата за которую начисляются проценты</t>
  </si>
  <si>
    <t>дата опубликования индикативной ставки (RUONIA)</t>
  </si>
  <si>
    <t>Значение индикативной ставки (RUONIA), %</t>
  </si>
  <si>
    <t>Дата начисления процентов (утро 10:30)</t>
  </si>
  <si>
    <t xml:space="preserve">дисконт (DS), %
(гр. 7 * гр. 8)
</t>
  </si>
  <si>
    <t xml:space="preserve">Значение плавающей ставки (RUONmDS плюс спред),
%
(гр. 5 – гр. 9 + гр. 10)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</si>
</sst>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"/>
    <numFmt numFmtId="165" formatCode="#,##0.0000000"/>
    <numFmt numFmtId="166" formatCode="0.000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51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4" fontId="0" fillId="0" borderId="0" xfId="0" applyNumberFormat="1"/>
    <xf numFmtId="0" fontId="4" fillId="0" borderId="0" xfId="0" applyFont="1" applyAlignment="1"/>
    <xf numFmtId="0" fontId="0" fillId="0" borderId="0" xfId="0" applyAlignment="1">
      <alignment horizontal="centerContinuous"/>
    </xf>
    <xf numFmtId="2" fontId="0" fillId="0" borderId="0" xfId="0" applyNumberForma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left" vertical="center" wrapText="1" indent="2"/>
    </xf>
    <xf numFmtId="0" fontId="9" fillId="0" borderId="7" xfId="0" applyFont="1" applyBorder="1" applyAlignment="1">
      <alignment horizontal="left" vertical="center" wrapText="1" indent="2"/>
    </xf>
    <xf numFmtId="2" fontId="9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4" fontId="9" fillId="2" borderId="2" xfId="0" applyNumberFormat="1" applyFont="1" applyFill="1" applyBorder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/>
    </xf>
    <xf numFmtId="4" fontId="10" fillId="2" borderId="7" xfId="0" applyNumberFormat="1" applyFont="1" applyFill="1" applyBorder="1" applyAlignment="1">
      <alignment horizontal="right" vertical="center"/>
    </xf>
    <xf numFmtId="14" fontId="9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0" fontId="0" fillId="0" borderId="0" xfId="0" applyFill="1" applyAlignment="1">
      <alignment horizontal="centerContinuous"/>
    </xf>
    <xf numFmtId="166" fontId="0" fillId="0" borderId="0" xfId="0" applyNumberFormat="1"/>
    <xf numFmtId="0" fontId="12" fillId="0" borderId="6" xfId="0" applyFont="1" applyBorder="1" applyAlignment="1">
      <alignment horizontal="center" wrapText="1"/>
    </xf>
    <xf numFmtId="4" fontId="0" fillId="3" borderId="0" xfId="0" applyNumberFormat="1" applyFill="1"/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/>
    <xf numFmtId="2" fontId="5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3:P22"/>
  <sheetViews>
    <sheetView tabSelected="1" zoomScaleNormal="100" workbookViewId="0">
      <selection activeCell="N22" sqref="N22"/>
    </sheetView>
  </sheetViews>
  <sheetFormatPr defaultRowHeight="15" x14ac:dyDescent="0.25"/>
  <cols>
    <col min="2" max="2" width="16.7109375" customWidth="1"/>
    <col min="3" max="3" width="16.140625" customWidth="1"/>
    <col min="4" max="4" width="16" customWidth="1"/>
    <col min="5" max="5" width="14" style="3" customWidth="1"/>
    <col min="8" max="8" width="11" customWidth="1"/>
    <col min="10" max="10" width="17" style="4" customWidth="1"/>
    <col min="11" max="11" width="16.28515625" customWidth="1"/>
    <col min="12" max="12" width="17.5703125" customWidth="1"/>
    <col min="13" max="13" width="17.28515625" customWidth="1"/>
    <col min="14" max="14" width="19.140625" style="2" customWidth="1"/>
    <col min="15" max="15" width="19.7109375" style="2" customWidth="1"/>
    <col min="16" max="16" width="23.5703125" style="2" customWidth="1"/>
  </cols>
  <sheetData>
    <row r="3" spans="1:16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1">
        <v>43188</v>
      </c>
    </row>
    <row r="4" spans="1:16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1">
        <v>43193</v>
      </c>
    </row>
    <row r="5" spans="1:16" x14ac:dyDescent="0.25">
      <c r="O5" s="2" t="s">
        <v>2</v>
      </c>
      <c r="P5" s="5">
        <v>43188</v>
      </c>
    </row>
    <row r="6" spans="1:16" ht="16.5" thickBot="1" x14ac:dyDescent="0.3">
      <c r="A6" s="6" t="s">
        <v>17</v>
      </c>
      <c r="B6" s="6"/>
      <c r="C6" s="3"/>
      <c r="D6" s="3"/>
      <c r="F6" s="3"/>
      <c r="G6" s="3"/>
      <c r="H6" s="3"/>
      <c r="I6" s="7"/>
      <c r="J6" s="8"/>
      <c r="K6" s="33"/>
      <c r="L6" s="7"/>
      <c r="M6" s="7"/>
      <c r="N6" s="9"/>
      <c r="O6" s="9"/>
      <c r="P6" s="9"/>
    </row>
    <row r="7" spans="1:16" ht="15.75" customHeight="1" x14ac:dyDescent="0.25">
      <c r="A7" s="37" t="s">
        <v>3</v>
      </c>
      <c r="B7" s="37" t="s">
        <v>18</v>
      </c>
      <c r="C7" s="37" t="s">
        <v>21</v>
      </c>
      <c r="D7" s="43" t="s">
        <v>4</v>
      </c>
      <c r="E7" s="40"/>
      <c r="F7" s="40"/>
      <c r="G7" s="40"/>
      <c r="H7" s="40"/>
      <c r="I7" s="40"/>
      <c r="J7" s="40"/>
      <c r="K7" s="37" t="s">
        <v>5</v>
      </c>
      <c r="L7" s="45" t="s">
        <v>6</v>
      </c>
      <c r="M7" s="46" t="s">
        <v>7</v>
      </c>
      <c r="N7" s="47" t="s">
        <v>8</v>
      </c>
      <c r="O7" s="48"/>
      <c r="P7" s="48"/>
    </row>
    <row r="8" spans="1:16" ht="15.75" customHeight="1" x14ac:dyDescent="0.25">
      <c r="A8" s="42"/>
      <c r="B8" s="37"/>
      <c r="C8" s="37"/>
      <c r="D8" s="10" t="s">
        <v>9</v>
      </c>
      <c r="E8" s="11"/>
      <c r="F8" s="12"/>
      <c r="G8" s="12"/>
      <c r="H8" s="13"/>
      <c r="I8" s="37" t="s">
        <v>10</v>
      </c>
      <c r="J8" s="49" t="s">
        <v>23</v>
      </c>
      <c r="K8" s="44"/>
      <c r="L8" s="45"/>
      <c r="M8" s="46"/>
      <c r="N8" s="50" t="s">
        <v>11</v>
      </c>
      <c r="O8" s="38" t="s">
        <v>12</v>
      </c>
      <c r="P8" s="38" t="s">
        <v>13</v>
      </c>
    </row>
    <row r="9" spans="1:16" ht="15.75" customHeight="1" x14ac:dyDescent="0.25">
      <c r="A9" s="42"/>
      <c r="B9" s="37"/>
      <c r="C9" s="37"/>
      <c r="D9" s="37" t="s">
        <v>20</v>
      </c>
      <c r="E9" s="37" t="s">
        <v>19</v>
      </c>
      <c r="F9" s="39" t="s">
        <v>14</v>
      </c>
      <c r="G9" s="40"/>
      <c r="H9" s="40"/>
      <c r="I9" s="37"/>
      <c r="J9" s="49"/>
      <c r="K9" s="44"/>
      <c r="L9" s="45"/>
      <c r="M9" s="46"/>
      <c r="N9" s="50"/>
      <c r="O9" s="38"/>
      <c r="P9" s="38"/>
    </row>
    <row r="10" spans="1:16" ht="141.75" customHeight="1" x14ac:dyDescent="0.25">
      <c r="A10" s="42"/>
      <c r="B10" s="37"/>
      <c r="C10" s="37"/>
      <c r="D10" s="37"/>
      <c r="E10" s="37"/>
      <c r="F10" s="14" t="s">
        <v>15</v>
      </c>
      <c r="G10" s="14" t="s">
        <v>16</v>
      </c>
      <c r="H10" s="14" t="s">
        <v>22</v>
      </c>
      <c r="I10" s="37"/>
      <c r="J10" s="49"/>
      <c r="K10" s="44"/>
      <c r="L10" s="45"/>
      <c r="M10" s="46"/>
      <c r="N10" s="50"/>
      <c r="O10" s="38"/>
      <c r="P10" s="38"/>
    </row>
    <row r="11" spans="1:16" ht="17.25" customHeight="1" thickBot="1" x14ac:dyDescent="0.3">
      <c r="A11" s="15">
        <v>1</v>
      </c>
      <c r="B11" s="15">
        <v>2</v>
      </c>
      <c r="C11" s="35">
        <v>3</v>
      </c>
      <c r="D11" s="35">
        <v>5</v>
      </c>
      <c r="E11" s="15">
        <v>6</v>
      </c>
      <c r="F11" s="35">
        <v>7</v>
      </c>
      <c r="G11" s="15">
        <v>8</v>
      </c>
      <c r="H11" s="35">
        <v>9</v>
      </c>
      <c r="I11" s="15">
        <v>10</v>
      </c>
      <c r="J11" s="35">
        <v>11</v>
      </c>
      <c r="K11" s="15">
        <v>12</v>
      </c>
      <c r="L11" s="35">
        <v>13</v>
      </c>
      <c r="M11" s="15">
        <v>14</v>
      </c>
      <c r="N11" s="35">
        <v>15</v>
      </c>
      <c r="O11" s="15">
        <v>16</v>
      </c>
      <c r="P11" s="35">
        <v>17</v>
      </c>
    </row>
    <row r="12" spans="1:16" ht="15.75" customHeight="1" x14ac:dyDescent="0.25">
      <c r="A12" s="16">
        <v>1</v>
      </c>
      <c r="B12" s="17">
        <v>43188</v>
      </c>
      <c r="C12" s="17">
        <v>43189</v>
      </c>
      <c r="D12" s="28">
        <v>7.08</v>
      </c>
      <c r="E12" s="19">
        <v>43187</v>
      </c>
      <c r="F12" s="20">
        <v>7.25</v>
      </c>
      <c r="G12" s="21">
        <v>5</v>
      </c>
      <c r="H12" s="16">
        <f>ROUND(F12*G12/100,2)</f>
        <v>0.36</v>
      </c>
      <c r="I12" s="16">
        <v>0.03</v>
      </c>
      <c r="J12" s="22">
        <f>ROUND(D12-H12+I12,2)</f>
        <v>6.75</v>
      </c>
      <c r="K12" s="16">
        <v>365</v>
      </c>
      <c r="L12" s="23">
        <v>12000000000</v>
      </c>
      <c r="M12" s="24">
        <f>ROUND(O12,2)</f>
        <v>2219178.08</v>
      </c>
      <c r="N12" s="25">
        <f t="shared" ref="N12:N16" si="0">L12*J12/365/100</f>
        <v>2219178.0821917807</v>
      </c>
      <c r="O12" s="31">
        <f>N12</f>
        <v>2219178.0821917807</v>
      </c>
      <c r="P12" s="26">
        <f>ROUND(N12,2)</f>
        <v>2219178.08</v>
      </c>
    </row>
    <row r="13" spans="1:16" x14ac:dyDescent="0.25">
      <c r="A13" s="18">
        <f t="shared" ref="A13:A16" si="1">A12+1</f>
        <v>2</v>
      </c>
      <c r="B13" s="27">
        <f t="shared" ref="B13:C16" si="2">B12+1</f>
        <v>43189</v>
      </c>
      <c r="C13" s="27">
        <f t="shared" si="2"/>
        <v>43190</v>
      </c>
      <c r="D13" s="28">
        <v>6.88</v>
      </c>
      <c r="E13" s="19">
        <v>43188</v>
      </c>
      <c r="F13" s="20">
        <v>7.25</v>
      </c>
      <c r="G13" s="21">
        <v>5</v>
      </c>
      <c r="H13" s="16">
        <f t="shared" ref="H13:H16" si="3">ROUND(F13*G13/100,2)</f>
        <v>0.36</v>
      </c>
      <c r="I13" s="16">
        <v>0.03</v>
      </c>
      <c r="J13" s="28">
        <f>D13-H13+I13</f>
        <v>6.55</v>
      </c>
      <c r="K13" s="18">
        <v>365</v>
      </c>
      <c r="L13" s="29">
        <f>L12</f>
        <v>12000000000</v>
      </c>
      <c r="M13" s="24">
        <f>ROUND(O13,2)</f>
        <v>4372602.74</v>
      </c>
      <c r="N13" s="25">
        <f t="shared" si="0"/>
        <v>2153424.6575342463</v>
      </c>
      <c r="O13" s="32">
        <f>N13+O12</f>
        <v>4372602.7397260275</v>
      </c>
      <c r="P13" s="30">
        <f t="shared" ref="P13:P16" si="4">M13-M12</f>
        <v>2153424.66</v>
      </c>
    </row>
    <row r="14" spans="1:16" x14ac:dyDescent="0.25">
      <c r="A14" s="18">
        <f t="shared" si="1"/>
        <v>3</v>
      </c>
      <c r="B14" s="27">
        <f t="shared" si="2"/>
        <v>43190</v>
      </c>
      <c r="C14" s="27">
        <f t="shared" si="2"/>
        <v>43191</v>
      </c>
      <c r="D14" s="28">
        <v>7</v>
      </c>
      <c r="E14" s="19">
        <v>43189</v>
      </c>
      <c r="F14" s="20">
        <v>7.25</v>
      </c>
      <c r="G14" s="21">
        <v>5</v>
      </c>
      <c r="H14" s="16">
        <f t="shared" si="3"/>
        <v>0.36</v>
      </c>
      <c r="I14" s="16">
        <v>0.03</v>
      </c>
      <c r="J14" s="28">
        <f t="shared" ref="J14:J16" si="5">D14-H14+I14</f>
        <v>6.67</v>
      </c>
      <c r="K14" s="18">
        <v>365</v>
      </c>
      <c r="L14" s="29">
        <f t="shared" ref="L14:L16" si="6">L13</f>
        <v>12000000000</v>
      </c>
      <c r="M14" s="24">
        <f>ROUND(O14,2)</f>
        <v>6565479.4500000002</v>
      </c>
      <c r="N14" s="25">
        <f t="shared" si="0"/>
        <v>2192876.7123287674</v>
      </c>
      <c r="O14" s="32">
        <f t="shared" ref="O14:O16" si="7">N14+O13</f>
        <v>6565479.4520547949</v>
      </c>
      <c r="P14" s="30">
        <f t="shared" si="4"/>
        <v>2192876.71</v>
      </c>
    </row>
    <row r="15" spans="1:16" x14ac:dyDescent="0.25">
      <c r="A15" s="18">
        <f t="shared" si="1"/>
        <v>4</v>
      </c>
      <c r="B15" s="27">
        <f t="shared" si="2"/>
        <v>43191</v>
      </c>
      <c r="C15" s="27">
        <f t="shared" si="2"/>
        <v>43192</v>
      </c>
      <c r="D15" s="28">
        <v>7</v>
      </c>
      <c r="E15" s="19">
        <v>43189</v>
      </c>
      <c r="F15" s="20">
        <v>7.25</v>
      </c>
      <c r="G15" s="21">
        <v>5</v>
      </c>
      <c r="H15" s="16">
        <f t="shared" si="3"/>
        <v>0.36</v>
      </c>
      <c r="I15" s="16">
        <v>0.03</v>
      </c>
      <c r="J15" s="28">
        <f t="shared" si="5"/>
        <v>6.67</v>
      </c>
      <c r="K15" s="18">
        <v>365</v>
      </c>
      <c r="L15" s="29">
        <f t="shared" si="6"/>
        <v>12000000000</v>
      </c>
      <c r="M15" s="24">
        <f t="shared" ref="M15:M16" si="8">ROUND(O15,2)</f>
        <v>8758356.1600000001</v>
      </c>
      <c r="N15" s="25">
        <f t="shared" si="0"/>
        <v>2192876.7123287674</v>
      </c>
      <c r="O15" s="32">
        <f t="shared" si="7"/>
        <v>8758356.1643835623</v>
      </c>
      <c r="P15" s="30">
        <f t="shared" si="4"/>
        <v>2192876.71</v>
      </c>
    </row>
    <row r="16" spans="1:16" x14ac:dyDescent="0.25">
      <c r="A16" s="18">
        <f t="shared" si="1"/>
        <v>5</v>
      </c>
      <c r="B16" s="27">
        <f t="shared" si="2"/>
        <v>43192</v>
      </c>
      <c r="C16" s="27">
        <f t="shared" si="2"/>
        <v>43193</v>
      </c>
      <c r="D16" s="28">
        <v>7</v>
      </c>
      <c r="E16" s="19">
        <v>43189</v>
      </c>
      <c r="F16" s="20">
        <v>7</v>
      </c>
      <c r="G16" s="21">
        <v>5</v>
      </c>
      <c r="H16" s="16">
        <f t="shared" si="3"/>
        <v>0.35</v>
      </c>
      <c r="I16" s="16">
        <v>0.03</v>
      </c>
      <c r="J16" s="28">
        <f t="shared" si="5"/>
        <v>6.6800000000000006</v>
      </c>
      <c r="K16" s="18">
        <v>365</v>
      </c>
      <c r="L16" s="29">
        <f t="shared" si="6"/>
        <v>12000000000</v>
      </c>
      <c r="M16" s="24">
        <f t="shared" si="8"/>
        <v>10954520.550000001</v>
      </c>
      <c r="N16" s="25">
        <f t="shared" si="0"/>
        <v>2196164.3835616438</v>
      </c>
      <c r="O16" s="32">
        <f t="shared" si="7"/>
        <v>10954520.547945205</v>
      </c>
      <c r="P16" s="30">
        <f t="shared" si="4"/>
        <v>2196164.3900000006</v>
      </c>
    </row>
    <row r="17" spans="8:13" x14ac:dyDescent="0.25">
      <c r="M17" s="36">
        <f>M16</f>
        <v>10954520.550000001</v>
      </c>
    </row>
    <row r="18" spans="8:13" x14ac:dyDescent="0.25">
      <c r="H18" s="34"/>
    </row>
    <row r="19" spans="8:13" x14ac:dyDescent="0.25">
      <c r="H19" s="34"/>
    </row>
    <row r="20" spans="8:13" x14ac:dyDescent="0.25">
      <c r="H20" s="34"/>
    </row>
    <row r="21" spans="8:13" x14ac:dyDescent="0.25">
      <c r="H21" s="34"/>
    </row>
    <row r="22" spans="8:13" x14ac:dyDescent="0.25">
      <c r="H22" s="34"/>
    </row>
  </sheetData>
  <mergeCells count="18">
    <mergeCell ref="A3:O3"/>
    <mergeCell ref="A4:O4"/>
    <mergeCell ref="A7:A10"/>
    <mergeCell ref="C7:C10"/>
    <mergeCell ref="D7:J7"/>
    <mergeCell ref="K7:K10"/>
    <mergeCell ref="L7:L10"/>
    <mergeCell ref="M7:M10"/>
    <mergeCell ref="N7:P7"/>
    <mergeCell ref="I8:I10"/>
    <mergeCell ref="J8:J10"/>
    <mergeCell ref="N8:N10"/>
    <mergeCell ref="O8:O10"/>
    <mergeCell ref="B7:B10"/>
    <mergeCell ref="P8:P10"/>
    <mergeCell ref="D9:D10"/>
    <mergeCell ref="E9:E10"/>
    <mergeCell ref="F9:H9"/>
  </mergeCells>
  <pageMargins left="0" right="0" top="0.74803149606299213" bottom="0.74803149606299213" header="0.31496062992125984" footer="0.31496062992125984"/>
  <pageSetup paperSize="9" scale="5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test29.03-03.04</vt:lpstr>
    </vt:vector>
  </TitlesOfParts>
  <Company>ОАО Сбербанк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Краснопивцев Игорь Алексеевич</dc:creator>
  <cp:lastModifiedBy>Шульга Анна Юрьевна</cp:lastModifiedBy>
  <dcterms:created xsi:type="dcterms:W3CDTF">2018-02-16T13:18:15Z</dcterms:created>
  <dcterms:modified xsi:type="dcterms:W3CDTF">2018-04-13T13:17:26Z</dcterms:modified>
</cp:coreProperties>
</file>